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55" windowHeight="4560" activeTab="0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fn.SINGLE" hidden="1">#NAME?</definedName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<sst xmlns="http://schemas.openxmlformats.org/spreadsheetml/2006/main" count="318" uniqueCount="231">
  <si>
    <t>Type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</si>
  <si>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</si>
  <si>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</si>
  <si>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</si>
  <si>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</si>
  <si>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</si>
  <si>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</si>
  <si>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</si>
  <si>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</si>
  <si>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</si>
  <si>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</si>
  <si>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</si>
  <si>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</si>
  <si>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</si>
  <si>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</si>
  <si>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</si>
  <si>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</si>
  <si>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</si>
  <si>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</si>
  <si>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</si>
  <si>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</si>
  <si>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</si>
  <si>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</si>
  <si>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</si>
  <si>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</si>
  <si>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</si>
  <si>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</si>
  <si>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</si>
  <si>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</si>
  <si>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</si>
  <si>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</si>
  <si>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</si>
  <si>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</si>
  <si>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</si>
  <si>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</si>
  <si>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</si>
  <si>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</si>
  <si>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</si>
  <si>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</si>
  <si>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</si>
  <si>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</si>
  <si>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</si>
  <si>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</si>
  <si>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</si>
  <si>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</si>
  <si>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</si>
  <si>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</si>
  <si>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</si>
  <si>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</si>
  <si>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</si>
  <si>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</si>
  <si>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</si>
  <si>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</si>
  <si>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</si>
  <si>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</si>
  <si>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</si>
  <si>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</si>
  <si>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</si>
  <si>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</si>
  <si>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</si>
  <si>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</si>
  <si>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</si>
  <si>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</si>
  <si>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</si>
  <si>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</si>
  <si>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</si>
  <si>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</si>
  <si>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</si>
  <si>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</si>
  <si>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</si>
  <si>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</si>
  <si>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</si>
  <si>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</si>
  <si>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</si>
  <si>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</si>
  <si>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</si>
  <si>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</si>
  <si>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</si>
  <si>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</si>
  <si>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</si>
  <si>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</si>
  <si>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</si>
  <si>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</si>
  <si>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</si>
  <si>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Pi</t>
  </si>
  <si>
    <t>Ceiling/Plenum Effect Attenuation Values, Radiated sound</t>
  </si>
  <si>
    <t>Room SPL = Sound Power less (10 * Log(Distance) + 5  * Log(Volume)+ 3  * Log(Freq[I]) - 25)</t>
  </si>
  <si>
    <t>Shultz equation</t>
  </si>
  <si>
    <t>Table from ARI standard</t>
  </si>
  <si>
    <t>Input Parameters:</t>
  </si>
  <si>
    <t>Optional User Input</t>
  </si>
  <si>
    <t>Ceiling Type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</si>
  <si>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</si>
  <si>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</si>
  <si>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</si>
  <si>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</si>
  <si>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</si>
  <si>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</si>
  <si>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</si>
  <si>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</si>
  <si>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</si>
  <si>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</si>
  <si>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</si>
  <si>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</si>
  <si>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</si>
  <si>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</si>
  <si>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</si>
  <si>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</si>
  <si>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</si>
  <si>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</si>
  <si>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</si>
  <si>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</si>
  <si>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</si>
  <si>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</si>
  <si>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</si>
  <si>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</si>
  <si>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</si>
  <si>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</si>
  <si>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</si>
  <si>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</si>
  <si>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</si>
  <si>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</si>
  <si>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</si>
  <si>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</si>
  <si>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</si>
  <si>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</si>
  <si>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</si>
  <si>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</si>
  <si>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</si>
  <si>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</si>
  <si>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</si>
  <si>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</si>
  <si>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</si>
  <si>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</si>
  <si>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</si>
  <si>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</si>
  <si>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</si>
  <si>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</si>
  <si>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</si>
  <si>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</si>
  <si>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</si>
  <si>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</si>
  <si>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</si>
  <si>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</si>
  <si>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</si>
  <si>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</si>
  <si>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</si>
  <si>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</si>
  <si>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</si>
  <si>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</si>
  <si>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</si>
  <si>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</si>
  <si>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</si>
  <si>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</si>
  <si>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</si>
  <si>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</si>
  <si>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</si>
  <si>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</si>
  <si>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</si>
  <si>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</si>
  <si>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</si>
  <si>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</si>
  <si>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</si>
  <si>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</si>
  <si>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</si>
  <si>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</si>
  <si>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</si>
  <si>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</si>
  <si>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</si>
  <si>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</si>
  <si>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</si>
  <si>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</si>
  <si>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</si>
  <si>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</si>
  <si>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</si>
  <si>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</si>
  <si>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</si>
  <si>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</si>
  <si>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</si>
  <si>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</si>
  <si>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</si>
  <si>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</si>
  <si>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</si>
  <si>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</si>
  <si>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</si>
  <si>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</si>
  <si>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</si>
  <si>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</si>
  <si>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</si>
  <si>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</si>
  <si>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</si>
  <si>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</si>
  <si>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</si>
  <si>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</si>
  <si>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</si>
  <si>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</si>
  <si>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</si>
  <si>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</si>
  <si>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</si>
  <si>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</si>
  <si>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</si>
  <si>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</si>
  <si>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</si>
  <si>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</si>
  <si>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</si>
  <si>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</si>
  <si>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</si>
  <si>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</si>
  <si>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</si>
  <si>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</si>
  <si>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</si>
  <si>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</si>
  <si>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</si>
  <si>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</si>
  <si>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</si>
  <si>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</si>
  <si>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</si>
  <si>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</si>
  <si>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</si>
  <si>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</si>
  <si>
    <t>From AHRI 885-08, Should always be used</t>
  </si>
  <si>
    <t>Excerpted from tables D11,12, AHRI 885-08</t>
  </si>
  <si>
    <t>Loss from AHRI 885-08</t>
  </si>
  <si>
    <t>Sound Constants - AHRI 885-08</t>
  </si>
  <si>
    <t>Elbow reduction*</t>
  </si>
  <si>
    <t xml:space="preserve">* 11-20" wide, </t>
  </si>
  <si>
    <t>Tee Reduction*</t>
  </si>
  <si>
    <t>Number of Elbows*</t>
  </si>
  <si>
    <t>Number of Tees*</t>
  </si>
  <si>
    <t>AHRI 885-08 / Radiated, combined ceiling plenum/space effect</t>
  </si>
  <si>
    <t>AHRI 885-08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</si>
</sst>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2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7.25"/>
      <color indexed="8"/>
      <name val="Arial"/>
      <family val="0"/>
    </font>
    <font>
      <b/>
      <sz val="14"/>
      <color indexed="8"/>
      <name val="Arial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24" xfId="57" applyFont="1" applyBorder="1">
      <alignment/>
      <protection/>
    </xf>
    <xf numFmtId="0" fontId="2" fillId="0" borderId="25" xfId="57" applyFont="1" applyBorder="1">
      <alignment/>
      <protection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2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8" xfId="0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33" borderId="34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1" fontId="0" fillId="33" borderId="35" xfId="0" applyNumberFormat="1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42" xfId="0" applyFont="1" applyBorder="1" applyAlignment="1">
      <alignment horizontal="right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1" fontId="2" fillId="0" borderId="14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7" xfId="0" applyFont="1" applyBorder="1" applyAlignment="1">
      <alignment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" fontId="6" fillId="0" borderId="34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44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33" borderId="45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6" fillId="34" borderId="43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51" xfId="0" applyFont="1" applyBorder="1" applyAlignment="1">
      <alignment/>
    </xf>
    <xf numFmtId="0" fontId="8" fillId="0" borderId="4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69" fontId="0" fillId="0" borderId="38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1" fontId="0" fillId="33" borderId="10" xfId="0" applyNumberFormat="1" applyFill="1" applyBorder="1" applyAlignment="1">
      <alignment horizontal="left"/>
    </xf>
    <xf numFmtId="1" fontId="0" fillId="33" borderId="44" xfId="0" applyNumberFormat="1" applyFill="1" applyBorder="1" applyAlignment="1">
      <alignment horizontal="left"/>
    </xf>
    <xf numFmtId="1" fontId="0" fillId="33" borderId="15" xfId="0" applyNumberFormat="1" applyFill="1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0" fillId="34" borderId="50" xfId="0" applyNumberFormat="1" applyFill="1" applyBorder="1" applyAlignment="1" applyProtection="1">
      <alignment horizontal="center"/>
      <protection locked="0"/>
    </xf>
    <xf numFmtId="1" fontId="0" fillId="34" borderId="29" xfId="0" applyNumberFormat="1" applyFont="1" applyFill="1" applyBorder="1" applyAlignment="1" applyProtection="1">
      <alignment horizontal="center"/>
      <protection locked="0"/>
    </xf>
    <xf numFmtId="1" fontId="5" fillId="33" borderId="32" xfId="0" applyNumberFormat="1" applyFont="1" applyFill="1" applyBorder="1" applyAlignment="1">
      <alignment horizontal="center"/>
    </xf>
    <xf numFmtId="1" fontId="0" fillId="34" borderId="18" xfId="0" applyNumberFormat="1" applyFill="1" applyBorder="1" applyAlignment="1" applyProtection="1">
      <alignment horizontal="center"/>
      <protection locked="0"/>
    </xf>
    <xf numFmtId="1" fontId="0" fillId="34" borderId="17" xfId="0" applyNumberFormat="1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1" fontId="0" fillId="34" borderId="5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1" fontId="0" fillId="33" borderId="49" xfId="0" applyNumberFormat="1" applyFont="1" applyFill="1" applyBorder="1" applyAlignment="1" applyProtection="1">
      <alignment horizontal="center"/>
      <protection/>
    </xf>
    <xf numFmtId="1" fontId="0" fillId="33" borderId="23" xfId="0" applyNumberFormat="1" applyFont="1" applyFill="1" applyBorder="1" applyAlignment="1" applyProtection="1">
      <alignment horizontal="center"/>
      <protection/>
    </xf>
    <xf numFmtId="1" fontId="0" fillId="33" borderId="29" xfId="0" applyNumberFormat="1" applyFont="1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/>
      <protection/>
    </xf>
    <xf numFmtId="1" fontId="5" fillId="33" borderId="29" xfId="0" applyNumberFormat="1" applyFont="1" applyFill="1" applyBorder="1" applyAlignment="1" applyProtection="1">
      <alignment horizontal="center"/>
      <protection/>
    </xf>
    <xf numFmtId="0" fontId="0" fillId="33" borderId="61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36" borderId="62" xfId="0" applyNumberFormat="1" applyFill="1" applyBorder="1" applyAlignment="1" applyProtection="1">
      <alignment horizontal="center"/>
      <protection locked="0"/>
    </xf>
    <xf numFmtId="1" fontId="0" fillId="36" borderId="17" xfId="0" applyNumberFormat="1" applyFill="1" applyBorder="1" applyAlignment="1" applyProtection="1">
      <alignment horizontal="center"/>
      <protection locked="0"/>
    </xf>
    <xf numFmtId="1" fontId="0" fillId="36" borderId="18" xfId="0" applyNumberFormat="1" applyFill="1" applyBorder="1" applyAlignment="1" applyProtection="1">
      <alignment horizontal="center"/>
      <protection locked="0"/>
    </xf>
    <xf numFmtId="1" fontId="0" fillId="36" borderId="35" xfId="0" applyNumberFormat="1" applyFill="1" applyBorder="1" applyAlignment="1" applyProtection="1">
      <alignment horizont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1" fontId="0" fillId="36" borderId="37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37" borderId="0" xfId="0" applyFont="1" applyFill="1" applyAlignment="1">
      <alignment horizontal="center"/>
    </xf>
    <xf numFmtId="16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33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7" borderId="31" xfId="0" applyFill="1" applyBorder="1" applyAlignment="1">
      <alignment/>
    </xf>
    <xf numFmtId="1" fontId="0" fillId="37" borderId="13" xfId="0" applyNumberFormat="1" applyFill="1" applyBorder="1" applyAlignment="1">
      <alignment horizontal="center"/>
    </xf>
    <xf numFmtId="1" fontId="0" fillId="37" borderId="38" xfId="0" applyNumberFormat="1" applyFill="1" applyBorder="1" applyAlignment="1">
      <alignment horizontal="center"/>
    </xf>
    <xf numFmtId="1" fontId="0" fillId="37" borderId="39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1" fontId="0" fillId="37" borderId="45" xfId="0" applyNumberFormat="1" applyFill="1" applyBorder="1" applyAlignment="1">
      <alignment horizontal="center"/>
    </xf>
    <xf numFmtId="0" fontId="0" fillId="37" borderId="45" xfId="0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1" fontId="0" fillId="37" borderId="45" xfId="0" applyNumberFormat="1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/>
      <protection/>
    </xf>
    <xf numFmtId="1" fontId="0" fillId="38" borderId="20" xfId="0" applyNumberFormat="1" applyFont="1" applyFill="1" applyBorder="1" applyAlignment="1" applyProtection="1">
      <alignment horizontal="center"/>
      <protection/>
    </xf>
    <xf numFmtId="1" fontId="0" fillId="38" borderId="21" xfId="0" applyNumberFormat="1" applyFont="1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/>
      <protection/>
    </xf>
    <xf numFmtId="1" fontId="0" fillId="37" borderId="13" xfId="0" applyNumberFormat="1" applyFill="1" applyBorder="1" applyAlignment="1" applyProtection="1">
      <alignment horizontal="center"/>
      <protection/>
    </xf>
    <xf numFmtId="1" fontId="0" fillId="37" borderId="38" xfId="0" applyNumberFormat="1" applyFill="1" applyBorder="1" applyAlignment="1" applyProtection="1">
      <alignment horizontal="center"/>
      <protection/>
    </xf>
    <xf numFmtId="1" fontId="0" fillId="37" borderId="39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" fontId="0" fillId="33" borderId="10" xfId="0" applyNumberFormat="1" applyFill="1" applyBorder="1" applyAlignment="1">
      <alignment horizontal="center"/>
    </xf>
    <xf numFmtId="1" fontId="0" fillId="33" borderId="4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33" borderId="4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52" xfId="0" applyFill="1" applyBorder="1" applyAlignment="1">
      <alignment horizontal="center"/>
    </xf>
    <xf numFmtId="0" fontId="0" fillId="33" borderId="5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1525"/>
          <c:y val="0.1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55"/>
          <c:w val="0.82725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/>
            </c:numRef>
          </c:yVal>
          <c:smooth val="1"/>
        </c:ser>
        <c:ser>
          <c:idx val="0"/>
          <c:order val="2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50678766"/>
        <c:axId val="53455711"/>
      </c:scatterChart>
      <c:valAx>
        <c:axId val="50678766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 val="autoZero"/>
        <c:crossBetween val="midCat"/>
        <c:dispUnits/>
        <c:majorUnit val="1"/>
        <c:minorUnit val="1"/>
      </c:valAx>
      <c:valAx>
        <c:axId val="5345571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075"/>
          <c:y val="0.9325"/>
          <c:w val="0.530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75"/>
          <c:y val="0.13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25"/>
          <c:y val="0.12175"/>
          <c:w val="0.793"/>
          <c:h val="0.756"/>
        </c:manualLayout>
      </c:layout>
      <c:scatterChart>
        <c:scatterStyle val="smoothMarker"/>
        <c:varyColors val="0"/>
        <c:ser>
          <c:idx val="0"/>
          <c:order val="0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/>
            </c:numRef>
          </c:yVal>
          <c:smooth val="1"/>
        </c:ser>
        <c:axId val="11339352"/>
        <c:axId val="34945305"/>
      </c:scatterChart>
      <c:valAx>
        <c:axId val="1133935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 val="autoZero"/>
        <c:crossBetween val="midCat"/>
        <c:dispUnits/>
        <c:majorUnit val="1"/>
        <c:minorUnit val="1"/>
      </c:valAx>
      <c:valAx>
        <c:axId val="34945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85"/>
          <c:y val="0.93675"/>
          <c:w val="0.438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9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925"/>
          <c:w val="0.845"/>
          <c:h val="0.68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/>
            </c:numRef>
          </c:yVal>
          <c:smooth val="1"/>
        </c:ser>
        <c:ser>
          <c:idx val="0"/>
          <c:order val="2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6072290"/>
        <c:axId val="11997427"/>
      </c:scatterChart>
      <c:valAx>
        <c:axId val="46072290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97427"/>
        <c:crosses val="autoZero"/>
        <c:crossBetween val="midCat"/>
        <c:dispUnits/>
        <c:majorUnit val="1"/>
        <c:minorUnit val="1"/>
      </c:valAx>
      <c:valAx>
        <c:axId val="1199742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75"/>
          <c:y val="0.92075"/>
          <c:w val="0.87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95"/>
          <c:y val="0.11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325"/>
          <c:y val="0.1015"/>
          <c:w val="0.8105"/>
          <c:h val="0.733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/>
            </c:numRef>
          </c:yVal>
          <c:smooth val="1"/>
        </c:ser>
        <c:ser>
          <c:idx val="0"/>
          <c:order val="2"/>
          <c:tx>
            <c:v>RC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40867980"/>
        <c:axId val="32267501"/>
      </c:scatterChart>
      <c:valAx>
        <c:axId val="4086798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501"/>
        <c:crosses val="autoZero"/>
        <c:crossBetween val="midCat"/>
        <c:dispUnits/>
        <c:majorUnit val="1"/>
        <c:minorUnit val="1"/>
      </c:valAx>
      <c:valAx>
        <c:axId val="32267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92075"/>
          <c:w val="0.879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1025"/>
          <c:y val="0.06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4"/>
          <c:w val="0.84175"/>
          <c:h val="0.7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/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21972054"/>
        <c:axId val="63530759"/>
      </c:scatterChart>
      <c:valAx>
        <c:axId val="21972054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 val="autoZero"/>
        <c:crossBetween val="midCat"/>
        <c:dispUnits/>
        <c:majorUnit val="1"/>
        <c:minorUnit val="1"/>
      </c:valAx>
      <c:valAx>
        <c:axId val="6353075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275"/>
          <c:y val="0.92775"/>
          <c:w val="0.402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0.004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75"/>
          <c:w val="0.85075"/>
          <c:h val="0.74675"/>
        </c:manualLayout>
      </c:layout>
      <c:scatterChart>
        <c:scatterStyle val="smoothMarker"/>
        <c:varyColors val="0"/>
        <c:ser>
          <c:idx val="0"/>
          <c:order val="0"/>
          <c:tx>
            <c:v>NC Lines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/>
            </c:numRef>
          </c:yVal>
          <c:smooth val="1"/>
        </c:ser>
        <c:axId val="34905920"/>
        <c:axId val="45717825"/>
      </c:scatterChart>
      <c:valAx>
        <c:axId val="3490592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 val="autoZero"/>
        <c:crossBetween val="midCat"/>
        <c:dispUnits/>
        <c:majorUnit val="1"/>
        <c:minorUnit val="1"/>
      </c:valAx>
      <c:valAx>
        <c:axId val="457178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02"/>
          <c:y val="0.9235"/>
          <c:w val="0.381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</cdr:x>
      <cdr:y>0.31325</cdr:y>
    </cdr:from>
    <cdr:to>
      <cdr:x>1</cdr:x>
      <cdr:y>0.865</cdr:y>
    </cdr:to>
    <cdr:grpSp>
      <cdr:nvGrpSpPr>
        <cdr:cNvPr id="1" name="Group 3"/>
        <cdr:cNvGrpSpPr>
          <a:grpSpLocks/>
        </cdr:cNvGrpSpPr>
      </cdr:nvGrpSpPr>
      <cdr:grpSpPr>
        <a:xfrm>
          <a:off x="4095750" y="1304925"/>
          <a:ext cx="400050" cy="230505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 Box 4"/>
          <cdr:cNvSpPr txBox="1">
            <a:spLocks noChangeArrowheads="1"/>
          </cdr:cNvSpPr>
        </cdr:nvSpPr>
        <cdr:spPr>
          <a:xfrm>
            <a:off x="7039489" y="452266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5"/>
          <cdr:cNvSpPr txBox="1">
            <a:spLocks noChangeArrowheads="1"/>
          </cdr:cNvSpPr>
        </cdr:nvSpPr>
        <cdr:spPr>
          <a:xfrm>
            <a:off x="7039489" y="425953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6"/>
          <cdr:cNvSpPr txBox="1">
            <a:spLocks noChangeArrowheads="1"/>
          </cdr:cNvSpPr>
        </cdr:nvSpPr>
        <cdr:spPr>
          <a:xfrm>
            <a:off x="7039489" y="399880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7"/>
          <cdr:cNvSpPr txBox="1">
            <a:spLocks noChangeArrowheads="1"/>
          </cdr:cNvSpPr>
        </cdr:nvSpPr>
        <cdr:spPr>
          <a:xfrm>
            <a:off x="7039489" y="373887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8"/>
          <cdr:cNvSpPr txBox="1">
            <a:spLocks noChangeArrowheads="1"/>
          </cdr:cNvSpPr>
        </cdr:nvSpPr>
        <cdr:spPr>
          <a:xfrm>
            <a:off x="7039489" y="347973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9"/>
          <cdr:cNvSpPr txBox="1">
            <a:spLocks noChangeArrowheads="1"/>
          </cdr:cNvSpPr>
        </cdr:nvSpPr>
        <cdr:spPr>
          <a:xfrm>
            <a:off x="7039489" y="321980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10"/>
          <cdr:cNvSpPr txBox="1">
            <a:spLocks noChangeArrowheads="1"/>
          </cdr:cNvSpPr>
        </cdr:nvSpPr>
        <cdr:spPr>
          <a:xfrm>
            <a:off x="7039489" y="295907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1"/>
          <cdr:cNvSpPr txBox="1">
            <a:spLocks noChangeArrowheads="1"/>
          </cdr:cNvSpPr>
        </cdr:nvSpPr>
        <cdr:spPr>
          <a:xfrm>
            <a:off x="7039489" y="269594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2"/>
          <cdr:cNvSpPr txBox="1">
            <a:spLocks noChangeArrowheads="1"/>
          </cdr:cNvSpPr>
        </cdr:nvSpPr>
        <cdr:spPr>
          <a:xfrm>
            <a:off x="7039489" y="2436013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3"/>
          <cdr:cNvSpPr txBox="1">
            <a:spLocks noChangeArrowheads="1"/>
          </cdr:cNvSpPr>
        </cdr:nvSpPr>
        <cdr:spPr>
          <a:xfrm>
            <a:off x="7039489" y="1916943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4"/>
          <cdr:cNvSpPr txBox="1">
            <a:spLocks noChangeArrowheads="1"/>
          </cdr:cNvSpPr>
        </cdr:nvSpPr>
        <cdr:spPr>
          <a:xfrm>
            <a:off x="7039489" y="218006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5"/>
          <cdr:cNvSpPr txBox="1">
            <a:spLocks noChangeArrowheads="1"/>
          </cdr:cNvSpPr>
        </cdr:nvSpPr>
        <cdr:spPr>
          <a:xfrm>
            <a:off x="7039489" y="1560531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0.50525</cdr:x>
      <cdr:y>0.125</cdr:y>
    </cdr:from>
    <cdr:to>
      <cdr:x>0.52525</cdr:x>
      <cdr:y>0.1765</cdr:y>
    </cdr:to>
    <cdr:sp fLocksText="0">
      <cdr:nvSpPr>
        <cdr:cNvPr id="14" name="Text Box 16"/>
        <cdr:cNvSpPr txBox="1">
          <a:spLocks noChangeArrowheads="1"/>
        </cdr:cNvSpPr>
      </cdr:nvSpPr>
      <cdr:spPr>
        <a:xfrm>
          <a:off x="2238375" y="514350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-0.001</cdr:y>
    </cdr:from>
    <cdr:to>
      <cdr:x>0.7635</cdr:x>
      <cdr:y>0.125</cdr:y>
    </cdr:to>
    <cdr:sp textlink="'Discharge Calculator'!$A$1">
      <cdr:nvSpPr>
        <cdr:cNvPr id="15" name="Text Box 17"/>
        <cdr:cNvSpPr txBox="1">
          <a:spLocks noChangeArrowheads="1"/>
        </cdr:cNvSpPr>
      </cdr:nvSpPr>
      <cdr:spPr>
        <a:xfrm>
          <a:off x="1019175" y="0"/>
          <a:ext cx="23717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71b1fad-7016-4e45-9fce-edbc72012e77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0.45875</cdr:y>
    </cdr:from>
    <cdr:to>
      <cdr:x>0.96325</cdr:x>
      <cdr:y>0.85575</cdr:y>
    </cdr:to>
    <cdr:grpSp>
      <cdr:nvGrpSpPr>
        <cdr:cNvPr id="1" name="Group 3"/>
        <cdr:cNvGrpSpPr>
          <a:grpSpLocks/>
        </cdr:cNvGrpSpPr>
      </cdr:nvGrpSpPr>
      <cdr:grpSpPr>
        <a:xfrm>
          <a:off x="4019550" y="1905000"/>
          <a:ext cx="266700" cy="164782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 Box 4"/>
          <cdr:cNvSpPr txBox="1">
            <a:spLocks noChangeArrowheads="1"/>
          </cdr:cNvSpPr>
        </cdr:nvSpPr>
        <cdr:spPr>
          <a:xfrm>
            <a:off x="5981224" y="5107967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5"/>
          <cdr:cNvSpPr txBox="1">
            <a:spLocks noChangeArrowheads="1"/>
          </cdr:cNvSpPr>
        </cdr:nvSpPr>
        <cdr:spPr>
          <a:xfrm>
            <a:off x="5981224" y="4843001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6"/>
          <cdr:cNvSpPr txBox="1">
            <a:spLocks noChangeArrowheads="1"/>
          </cdr:cNvSpPr>
        </cdr:nvSpPr>
        <cdr:spPr>
          <a:xfrm>
            <a:off x="5981224" y="4582038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7"/>
          <cdr:cNvSpPr txBox="1">
            <a:spLocks noChangeArrowheads="1"/>
          </cdr:cNvSpPr>
        </cdr:nvSpPr>
        <cdr:spPr>
          <a:xfrm>
            <a:off x="5981224" y="431947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8"/>
          <cdr:cNvSpPr txBox="1">
            <a:spLocks noChangeArrowheads="1"/>
          </cdr:cNvSpPr>
        </cdr:nvSpPr>
        <cdr:spPr>
          <a:xfrm>
            <a:off x="5981224" y="4060913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9"/>
          <cdr:cNvSpPr txBox="1">
            <a:spLocks noChangeArrowheads="1"/>
          </cdr:cNvSpPr>
        </cdr:nvSpPr>
        <cdr:spPr>
          <a:xfrm>
            <a:off x="5981224" y="3799950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10"/>
          <cdr:cNvSpPr txBox="1">
            <a:spLocks noChangeArrowheads="1"/>
          </cdr:cNvSpPr>
        </cdr:nvSpPr>
        <cdr:spPr>
          <a:xfrm>
            <a:off x="5981224" y="3537386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1"/>
          <cdr:cNvSpPr txBox="1">
            <a:spLocks noChangeArrowheads="1"/>
          </cdr:cNvSpPr>
        </cdr:nvSpPr>
        <cdr:spPr>
          <a:xfrm>
            <a:off x="5981224" y="3274021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2"/>
          <cdr:cNvSpPr txBox="1">
            <a:spLocks noChangeArrowheads="1"/>
          </cdr:cNvSpPr>
        </cdr:nvSpPr>
        <cdr:spPr>
          <a:xfrm>
            <a:off x="5981224" y="3011457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3"/>
          <cdr:cNvSpPr txBox="1">
            <a:spLocks noChangeArrowheads="1"/>
          </cdr:cNvSpPr>
        </cdr:nvSpPr>
        <cdr:spPr>
          <a:xfrm>
            <a:off x="5981224" y="2491933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4"/>
          <cdr:cNvSpPr txBox="1">
            <a:spLocks noChangeArrowheads="1"/>
          </cdr:cNvSpPr>
        </cdr:nvSpPr>
        <cdr:spPr>
          <a:xfrm>
            <a:off x="5981224" y="2755297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5"/>
          <cdr:cNvSpPr txBox="1">
            <a:spLocks noChangeArrowheads="1"/>
          </cdr:cNvSpPr>
        </cdr:nvSpPr>
        <cdr:spPr>
          <a:xfrm>
            <a:off x="5981224" y="213411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0.26075</cdr:x>
      <cdr:y>-0.001</cdr:y>
    </cdr:from>
    <cdr:to>
      <cdr:x>0.77125</cdr:x>
      <cdr:y>0.127</cdr:y>
    </cdr:to>
    <cdr:sp textlink="'Discharge Calculator'!$A$1">
      <cdr:nvSpPr>
        <cdr:cNvPr id="14" name="Text Box 17"/>
        <cdr:cNvSpPr txBox="1">
          <a:spLocks noChangeArrowheads="1"/>
        </cdr:cNvSpPr>
      </cdr:nvSpPr>
      <cdr:spPr>
        <a:xfrm>
          <a:off x="1162050" y="0"/>
          <a:ext cx="22764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5762b05-46c5-4354-9ad7-23269858a966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0.30475</cdr:y>
    </cdr:from>
    <cdr:to>
      <cdr:x>1</cdr:x>
      <cdr:y>0.786</cdr:y>
    </cdr:to>
    <cdr:grpSp>
      <cdr:nvGrpSpPr>
        <cdr:cNvPr id="1" name="Group 1"/>
        <cdr:cNvGrpSpPr>
          <a:grpSpLocks/>
        </cdr:cNvGrpSpPr>
      </cdr:nvGrpSpPr>
      <cdr:grpSpPr>
        <a:xfrm>
          <a:off x="4752975" y="1266825"/>
          <a:ext cx="295275" cy="20097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7039489" y="452266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7039489" y="425953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7039489" y="399880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7039489" y="373887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6"/>
          <cdr:cNvSpPr txBox="1">
            <a:spLocks noChangeArrowheads="1"/>
          </cdr:cNvSpPr>
        </cdr:nvSpPr>
        <cdr:spPr>
          <a:xfrm>
            <a:off x="7039489" y="347973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7"/>
          <cdr:cNvSpPr txBox="1">
            <a:spLocks noChangeArrowheads="1"/>
          </cdr:cNvSpPr>
        </cdr:nvSpPr>
        <cdr:spPr>
          <a:xfrm>
            <a:off x="7039489" y="321980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8"/>
          <cdr:cNvSpPr txBox="1">
            <a:spLocks noChangeArrowheads="1"/>
          </cdr:cNvSpPr>
        </cdr:nvSpPr>
        <cdr:spPr>
          <a:xfrm>
            <a:off x="7039489" y="295907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9"/>
          <cdr:cNvSpPr txBox="1">
            <a:spLocks noChangeArrowheads="1"/>
          </cdr:cNvSpPr>
        </cdr:nvSpPr>
        <cdr:spPr>
          <a:xfrm>
            <a:off x="7039489" y="269594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7039489" y="2436013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1"/>
          <cdr:cNvSpPr txBox="1">
            <a:spLocks noChangeArrowheads="1"/>
          </cdr:cNvSpPr>
        </cdr:nvSpPr>
        <cdr:spPr>
          <a:xfrm>
            <a:off x="7039489" y="1916943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2"/>
          <cdr:cNvSpPr txBox="1">
            <a:spLocks noChangeArrowheads="1"/>
          </cdr:cNvSpPr>
        </cdr:nvSpPr>
        <cdr:spPr>
          <a:xfrm>
            <a:off x="7039489" y="218006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3"/>
          <cdr:cNvSpPr txBox="1">
            <a:spLocks noChangeArrowheads="1"/>
          </cdr:cNvSpPr>
        </cdr:nvSpPr>
        <cdr:spPr>
          <a:xfrm>
            <a:off x="7039489" y="1560531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0.21025</cdr:x>
      <cdr:y>-0.001</cdr:y>
    </cdr:from>
    <cdr:to>
      <cdr:x>0.868</cdr:x>
      <cdr:y>0.144</cdr:y>
    </cdr:to>
    <cdr:sp textlink="'Radiated Calculator'!$A$1">
      <cdr:nvSpPr>
        <cdr:cNvPr id="14" name="Text Box 16"/>
        <cdr:cNvSpPr txBox="1">
          <a:spLocks noChangeArrowheads="1"/>
        </cdr:cNvSpPr>
      </cdr:nvSpPr>
      <cdr:spPr>
        <a:xfrm>
          <a:off x="1047750" y="0"/>
          <a:ext cx="33051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6f8a4b6-72a6-46a4-9525-a4d0a1d51aa8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0.41775</cdr:y>
    </cdr:from>
    <cdr:to>
      <cdr:x>0.96275</cdr:x>
      <cdr:y>0.8205</cdr:y>
    </cdr:to>
    <cdr:grpSp>
      <cdr:nvGrpSpPr>
        <cdr:cNvPr id="1" name="Group 2"/>
        <cdr:cNvGrpSpPr>
          <a:grpSpLocks/>
        </cdr:cNvGrpSpPr>
      </cdr:nvGrpSpPr>
      <cdr:grpSpPr>
        <a:xfrm>
          <a:off x="4524375" y="173355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 Box 3"/>
          <cdr:cNvSpPr txBox="1">
            <a:spLocks noChangeArrowheads="1"/>
          </cdr:cNvSpPr>
        </cdr:nvSpPr>
        <cdr:spPr>
          <a:xfrm>
            <a:off x="5981224" y="5107967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4"/>
          <cdr:cNvSpPr txBox="1">
            <a:spLocks noChangeArrowheads="1"/>
          </cdr:cNvSpPr>
        </cdr:nvSpPr>
        <cdr:spPr>
          <a:xfrm>
            <a:off x="5981224" y="4843001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5"/>
          <cdr:cNvSpPr txBox="1">
            <a:spLocks noChangeArrowheads="1"/>
          </cdr:cNvSpPr>
        </cdr:nvSpPr>
        <cdr:spPr>
          <a:xfrm>
            <a:off x="5981224" y="4582038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6"/>
          <cdr:cNvSpPr txBox="1">
            <a:spLocks noChangeArrowheads="1"/>
          </cdr:cNvSpPr>
        </cdr:nvSpPr>
        <cdr:spPr>
          <a:xfrm>
            <a:off x="5981224" y="431947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7"/>
          <cdr:cNvSpPr txBox="1">
            <a:spLocks noChangeArrowheads="1"/>
          </cdr:cNvSpPr>
        </cdr:nvSpPr>
        <cdr:spPr>
          <a:xfrm>
            <a:off x="5981224" y="4060913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8"/>
          <cdr:cNvSpPr txBox="1">
            <a:spLocks noChangeArrowheads="1"/>
          </cdr:cNvSpPr>
        </cdr:nvSpPr>
        <cdr:spPr>
          <a:xfrm>
            <a:off x="5981224" y="3799950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9"/>
          <cdr:cNvSpPr txBox="1">
            <a:spLocks noChangeArrowheads="1"/>
          </cdr:cNvSpPr>
        </cdr:nvSpPr>
        <cdr:spPr>
          <a:xfrm>
            <a:off x="5981224" y="3537386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0"/>
          <cdr:cNvSpPr txBox="1">
            <a:spLocks noChangeArrowheads="1"/>
          </cdr:cNvSpPr>
        </cdr:nvSpPr>
        <cdr:spPr>
          <a:xfrm>
            <a:off x="5981224" y="3274021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11"/>
          <cdr:cNvSpPr txBox="1">
            <a:spLocks noChangeArrowheads="1"/>
          </cdr:cNvSpPr>
        </cdr:nvSpPr>
        <cdr:spPr>
          <a:xfrm>
            <a:off x="5981224" y="3011457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12"/>
          <cdr:cNvSpPr txBox="1">
            <a:spLocks noChangeArrowheads="1"/>
          </cdr:cNvSpPr>
        </cdr:nvSpPr>
        <cdr:spPr>
          <a:xfrm>
            <a:off x="5981224" y="2491933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13"/>
          <cdr:cNvSpPr txBox="1">
            <a:spLocks noChangeArrowheads="1"/>
          </cdr:cNvSpPr>
        </cdr:nvSpPr>
        <cdr:spPr>
          <a:xfrm>
            <a:off x="5981224" y="2755297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14"/>
          <cdr:cNvSpPr txBox="1">
            <a:spLocks noChangeArrowheads="1"/>
          </cdr:cNvSpPr>
        </cdr:nvSpPr>
        <cdr:spPr>
          <a:xfrm>
            <a:off x="5981224" y="213411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0.16575</cdr:x>
      <cdr:y>-0.001</cdr:y>
    </cdr:from>
    <cdr:to>
      <cdr:x>0.82525</cdr:x>
      <cdr:y>0.11975</cdr:y>
    </cdr:to>
    <cdr:sp textlink="'Radiated Calculator'!$A$1">
      <cdr:nvSpPr>
        <cdr:cNvPr id="14" name="Text 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e188e9f-b32d-455b-8516-86d62bc02b38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0.34625</cdr:y>
    </cdr:from>
    <cdr:to>
      <cdr:x>1</cdr:x>
      <cdr:y>0.864</cdr:y>
    </cdr:to>
    <cdr:grpSp>
      <cdr:nvGrpSpPr>
        <cdr:cNvPr id="1" name="Group 11"/>
        <cdr:cNvGrpSpPr>
          <a:grpSpLocks/>
        </cdr:cNvGrpSpPr>
      </cdr:nvGrpSpPr>
      <cdr:grpSpPr>
        <a:xfrm>
          <a:off x="4448175" y="1438275"/>
          <a:ext cx="266700" cy="21621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 Box 12"/>
          <cdr:cNvSpPr txBox="1">
            <a:spLocks noChangeArrowheads="1"/>
          </cdr:cNvSpPr>
        </cdr:nvSpPr>
        <cdr:spPr>
          <a:xfrm>
            <a:off x="7039489" y="452266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 Box 13"/>
          <cdr:cNvSpPr txBox="1">
            <a:spLocks noChangeArrowheads="1"/>
          </cdr:cNvSpPr>
        </cdr:nvSpPr>
        <cdr:spPr>
          <a:xfrm>
            <a:off x="7039489" y="425953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 Box 14"/>
          <cdr:cNvSpPr txBox="1">
            <a:spLocks noChangeArrowheads="1"/>
          </cdr:cNvSpPr>
        </cdr:nvSpPr>
        <cdr:spPr>
          <a:xfrm>
            <a:off x="7039489" y="399880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 Box 15"/>
          <cdr:cNvSpPr txBox="1">
            <a:spLocks noChangeArrowheads="1"/>
          </cdr:cNvSpPr>
        </cdr:nvSpPr>
        <cdr:spPr>
          <a:xfrm>
            <a:off x="7039489" y="373887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 Box 16"/>
          <cdr:cNvSpPr txBox="1">
            <a:spLocks noChangeArrowheads="1"/>
          </cdr:cNvSpPr>
        </cdr:nvSpPr>
        <cdr:spPr>
          <a:xfrm>
            <a:off x="7039489" y="347973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 Box 17"/>
          <cdr:cNvSpPr txBox="1">
            <a:spLocks noChangeArrowheads="1"/>
          </cdr:cNvSpPr>
        </cdr:nvSpPr>
        <cdr:spPr>
          <a:xfrm>
            <a:off x="7039489" y="321980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 Box 18"/>
          <cdr:cNvSpPr txBox="1">
            <a:spLocks noChangeArrowheads="1"/>
          </cdr:cNvSpPr>
        </cdr:nvSpPr>
        <cdr:spPr>
          <a:xfrm>
            <a:off x="7039489" y="295907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 Box 19"/>
          <cdr:cNvSpPr txBox="1">
            <a:spLocks noChangeArrowheads="1"/>
          </cdr:cNvSpPr>
        </cdr:nvSpPr>
        <cdr:spPr>
          <a:xfrm>
            <a:off x="7039489" y="269594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 Box 20"/>
          <cdr:cNvSpPr txBox="1">
            <a:spLocks noChangeArrowheads="1"/>
          </cdr:cNvSpPr>
        </cdr:nvSpPr>
        <cdr:spPr>
          <a:xfrm>
            <a:off x="7039489" y="2436013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 Box 21"/>
          <cdr:cNvSpPr txBox="1">
            <a:spLocks noChangeArrowheads="1"/>
          </cdr:cNvSpPr>
        </cdr:nvSpPr>
        <cdr:spPr>
          <a:xfrm>
            <a:off x="7039489" y="1916943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 Box 22"/>
          <cdr:cNvSpPr txBox="1">
            <a:spLocks noChangeArrowheads="1"/>
          </cdr:cNvSpPr>
        </cdr:nvSpPr>
        <cdr:spPr>
          <a:xfrm>
            <a:off x="7039489" y="218006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 Box 23"/>
          <cdr:cNvSpPr txBox="1">
            <a:spLocks noChangeArrowheads="1"/>
          </cdr:cNvSpPr>
        </cdr:nvSpPr>
        <cdr:spPr>
          <a:xfrm>
            <a:off x="7039489" y="1560531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0.30375</cdr:x>
      <cdr:y>0.021</cdr:y>
    </cdr:from>
    <cdr:to>
      <cdr:x>0.6855</cdr:x>
      <cdr:y>0.0905</cdr:y>
    </cdr:to>
    <cdr:sp textlink="'Room Sound Calculator'!$A$1">
      <cdr:nvSpPr>
        <cdr:cNvPr id="14" name="Text Box 24"/>
        <cdr:cNvSpPr txBox="1">
          <a:spLocks noChangeArrowheads="1"/>
        </cdr:cNvSpPr>
      </cdr:nvSpPr>
      <cdr:spPr>
        <a:xfrm>
          <a:off x="1428750" y="85725"/>
          <a:ext cx="1800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e8e8356-c744-4095-b942-f14512bc60d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0.0015</cdr:y>
    </cdr:from>
    <cdr:to>
      <cdr:x>0.80375</cdr:x>
      <cdr:y>0.08</cdr:y>
    </cdr:to>
    <cdr:sp fLocksText="0">
      <cdr:nvSpPr>
        <cdr:cNvPr id="1" name="Text 21"/>
        <cdr:cNvSpPr txBox="1">
          <a:spLocks noChangeArrowheads="1"/>
        </cdr:cNvSpPr>
      </cdr:nvSpPr>
      <cdr:spPr>
        <a:xfrm>
          <a:off x="1114425" y="0"/>
          <a:ext cx="2781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0.462</cdr:y>
    </cdr:from>
    <cdr:to>
      <cdr:x>1</cdr:x>
      <cdr:y>0.868</cdr:y>
    </cdr:to>
    <cdr:grpSp>
      <cdr:nvGrpSpPr>
        <cdr:cNvPr id="2" name="Group 13"/>
        <cdr:cNvGrpSpPr>
          <a:grpSpLocks/>
        </cdr:cNvGrpSpPr>
      </cdr:nvGrpSpPr>
      <cdr:grpSpPr>
        <a:xfrm>
          <a:off x="4648200" y="1933575"/>
          <a:ext cx="257175" cy="170497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 Box 14"/>
          <cdr:cNvSpPr txBox="1">
            <a:spLocks noChangeArrowheads="1"/>
          </cdr:cNvSpPr>
        </cdr:nvSpPr>
        <cdr:spPr>
          <a:xfrm>
            <a:off x="5981224" y="5107967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 Box 15"/>
          <cdr:cNvSpPr txBox="1">
            <a:spLocks noChangeArrowheads="1"/>
          </cdr:cNvSpPr>
        </cdr:nvSpPr>
        <cdr:spPr>
          <a:xfrm>
            <a:off x="5981224" y="4843001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 Box 16"/>
          <cdr:cNvSpPr txBox="1">
            <a:spLocks noChangeArrowheads="1"/>
          </cdr:cNvSpPr>
        </cdr:nvSpPr>
        <cdr:spPr>
          <a:xfrm>
            <a:off x="5981224" y="4582038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 Box 17"/>
          <cdr:cNvSpPr txBox="1">
            <a:spLocks noChangeArrowheads="1"/>
          </cdr:cNvSpPr>
        </cdr:nvSpPr>
        <cdr:spPr>
          <a:xfrm>
            <a:off x="5981224" y="431947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 Box 18"/>
          <cdr:cNvSpPr txBox="1">
            <a:spLocks noChangeArrowheads="1"/>
          </cdr:cNvSpPr>
        </cdr:nvSpPr>
        <cdr:spPr>
          <a:xfrm>
            <a:off x="5981224" y="4060913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 Box 19"/>
          <cdr:cNvSpPr txBox="1">
            <a:spLocks noChangeArrowheads="1"/>
          </cdr:cNvSpPr>
        </cdr:nvSpPr>
        <cdr:spPr>
          <a:xfrm>
            <a:off x="5981224" y="3799950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 Box 20"/>
          <cdr:cNvSpPr txBox="1">
            <a:spLocks noChangeArrowheads="1"/>
          </cdr:cNvSpPr>
        </cdr:nvSpPr>
        <cdr:spPr>
          <a:xfrm>
            <a:off x="5981224" y="3537386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 Box 21"/>
          <cdr:cNvSpPr txBox="1">
            <a:spLocks noChangeArrowheads="1"/>
          </cdr:cNvSpPr>
        </cdr:nvSpPr>
        <cdr:spPr>
          <a:xfrm>
            <a:off x="5981224" y="3274021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 Box 22"/>
          <cdr:cNvSpPr txBox="1">
            <a:spLocks noChangeArrowheads="1"/>
          </cdr:cNvSpPr>
        </cdr:nvSpPr>
        <cdr:spPr>
          <a:xfrm>
            <a:off x="5981224" y="3011457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 Box 23"/>
          <cdr:cNvSpPr txBox="1">
            <a:spLocks noChangeArrowheads="1"/>
          </cdr:cNvSpPr>
        </cdr:nvSpPr>
        <cdr:spPr>
          <a:xfrm>
            <a:off x="5981224" y="2491933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 Box 24"/>
          <cdr:cNvSpPr txBox="1">
            <a:spLocks noChangeArrowheads="1"/>
          </cdr:cNvSpPr>
        </cdr:nvSpPr>
        <cdr:spPr>
          <a:xfrm>
            <a:off x="5981224" y="2755297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 Box 25"/>
          <cdr:cNvSpPr txBox="1">
            <a:spLocks noChangeArrowheads="1"/>
          </cdr:cNvSpPr>
        </cdr:nvSpPr>
        <cdr:spPr>
          <a:xfrm>
            <a:off x="5981224" y="213411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0.25075</cdr:x>
      <cdr:y>0.01625</cdr:y>
    </cdr:from>
    <cdr:to>
      <cdr:x>0.6955</cdr:x>
      <cdr:y>0.0855</cdr:y>
    </cdr:to>
    <cdr:sp textlink="'Room Sound Calculator'!$A$1">
      <cdr:nvSpPr>
        <cdr:cNvPr id="15" name="Text Box 26"/>
        <cdr:cNvSpPr txBox="1">
          <a:spLocks noChangeArrowheads="1"/>
        </cdr:cNvSpPr>
      </cdr:nvSpPr>
      <cdr:spPr>
        <a:xfrm>
          <a:off x="1209675" y="66675"/>
          <a:ext cx="21621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90e22b7-a3f3-4338-8288-c5634c6750e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tabSelected="1" zoomScale="85" zoomScaleNormal="85" zoomScalePageLayoutView="0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213</v>
      </c>
    </row>
    <row r="2" ht="18.75" thickBot="1">
      <c r="A2" s="23"/>
    </row>
    <row r="3" spans="1:21" ht="13.5" thickBot="1">
      <c r="A3" s="6" t="s">
        <v>100</v>
      </c>
      <c r="B3" s="292" t="s">
        <v>169</v>
      </c>
      <c r="C3" s="292"/>
      <c r="D3" s="292"/>
      <c r="E3" s="292"/>
      <c r="F3" s="293"/>
      <c r="H3" s="9" t="s">
        <v>9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51</v>
      </c>
      <c r="T3" s="1"/>
      <c r="U3" s="1"/>
    </row>
    <row r="4" spans="1:14" ht="13.5" thickBot="1">
      <c r="A4" s="3" t="s">
        <v>89</v>
      </c>
      <c r="B4" s="8"/>
      <c r="C4" s="289" t="s">
        <v>0</v>
      </c>
      <c r="D4" s="290"/>
      <c r="E4" s="290"/>
      <c r="F4" s="291"/>
      <c r="H4" s="12" t="s">
        <v>10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3</v>
      </c>
      <c r="B5" s="185">
        <v>8</v>
      </c>
      <c r="D5" t="s">
        <v>57</v>
      </c>
      <c r="H5" s="9" t="s">
        <v>11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110</v>
      </c>
    </row>
    <row r="6" spans="1:19" ht="12.75">
      <c r="A6" s="60" t="s">
        <v>8</v>
      </c>
      <c r="B6" s="186">
        <v>8</v>
      </c>
      <c r="H6" s="15" t="s">
        <v>12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53</v>
      </c>
      <c r="S6" s="54" t="s">
        <v>70</v>
      </c>
    </row>
    <row r="7" spans="1:21" ht="15.75">
      <c r="A7" s="60" t="s">
        <v>65</v>
      </c>
      <c r="B7" s="186">
        <v>1</v>
      </c>
      <c r="H7" s="15" t="s">
        <v>224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s="288" t="s">
        <v>225</v>
      </c>
      <c r="S7" s="252" t="s">
        <v>63</v>
      </c>
      <c r="T7" s="284">
        <f>2*(B5+B6)/(B5*B6)*12</f>
        <v>6</v>
      </c>
      <c r="U7" s="253" t="s">
        <v>160</v>
      </c>
    </row>
    <row r="8" spans="1:19" ht="13.5" thickBot="1">
      <c r="A8" s="59" t="s">
        <v>64</v>
      </c>
      <c r="B8" s="187">
        <v>5</v>
      </c>
      <c r="H8" s="15" t="s">
        <v>226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s="288" t="s">
        <v>225</v>
      </c>
      <c r="S8" t="s">
        <v>57</v>
      </c>
    </row>
    <row r="9" spans="1:20" ht="13.5" thickBot="1">
      <c r="A9" s="4" t="s">
        <v>227</v>
      </c>
      <c r="B9" s="185">
        <v>0</v>
      </c>
      <c r="H9" s="15" t="s">
        <v>13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69</v>
      </c>
      <c r="S9" t="s">
        <v>52</v>
      </c>
      <c r="T9" t="s">
        <v>57</v>
      </c>
    </row>
    <row r="10" spans="1:19" ht="16.5" thickBot="1">
      <c r="A10" s="5" t="s">
        <v>0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2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2</v>
      </c>
      <c r="S10" s="64" t="s">
        <v>184</v>
      </c>
    </row>
    <row r="11" spans="1:19" ht="13.5" thickBot="1">
      <c r="A11" s="4" t="s">
        <v>228</v>
      </c>
      <c r="B11" s="185">
        <v>0</v>
      </c>
      <c r="F11" s="22"/>
      <c r="H11" s="15" t="s">
        <v>14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66</v>
      </c>
      <c r="S11" s="64" t="s">
        <v>42</v>
      </c>
    </row>
    <row r="12" spans="1:17" ht="13.5" thickBot="1">
      <c r="A12" s="5" t="s">
        <v>0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17</v>
      </c>
      <c r="I12" s="184" t="s">
        <v>57</v>
      </c>
      <c r="J12" s="181"/>
      <c r="K12" s="181"/>
      <c r="L12" s="181"/>
      <c r="M12" s="181"/>
      <c r="N12" s="193"/>
      <c r="Q12" t="s">
        <v>90</v>
      </c>
    </row>
    <row r="13" spans="1:19" ht="13.5" thickBot="1">
      <c r="A13" s="6" t="s">
        <v>1</v>
      </c>
      <c r="B13" s="190">
        <v>1</v>
      </c>
      <c r="H13" s="25" t="s">
        <v>27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217</v>
      </c>
      <c r="S13" t="s">
        <v>161</v>
      </c>
    </row>
    <row r="14" spans="1:19" ht="13.5" thickBot="1">
      <c r="A14" s="6" t="s">
        <v>203</v>
      </c>
      <c r="B14" s="190">
        <v>8</v>
      </c>
      <c r="H14" s="12" t="s">
        <v>15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55</v>
      </c>
      <c r="S14" s="73" t="s">
        <v>67</v>
      </c>
    </row>
    <row r="15" spans="1:17" ht="13.5" thickBot="1">
      <c r="A15" s="4" t="s">
        <v>4</v>
      </c>
      <c r="B15" s="185">
        <v>5</v>
      </c>
      <c r="H15" s="69" t="s">
        <v>68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172</v>
      </c>
    </row>
    <row r="16" spans="1:17" ht="13.5" thickBot="1">
      <c r="A16" s="5" t="s">
        <v>5</v>
      </c>
      <c r="B16" s="189">
        <v>8</v>
      </c>
      <c r="H16" s="256" t="s">
        <v>16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173</v>
      </c>
    </row>
    <row r="17" spans="1:17" ht="13.5" thickBot="1">
      <c r="A17" s="4" t="s">
        <v>6</v>
      </c>
      <c r="B17" s="185">
        <v>2400</v>
      </c>
      <c r="H17" s="260" t="s">
        <v>18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170</v>
      </c>
    </row>
    <row r="18" spans="1:20" ht="16.5" thickBot="1">
      <c r="A18" s="7" t="s">
        <v>7</v>
      </c>
      <c r="B18" s="191">
        <v>5</v>
      </c>
      <c r="H18" s="262" t="s">
        <v>162</v>
      </c>
      <c r="I18" s="261">
        <f>(K16+L16+M16)/3</f>
        <v>15.9</v>
      </c>
      <c r="Q18" t="s">
        <v>171</v>
      </c>
      <c r="S18" s="65"/>
      <c r="T18" s="17"/>
    </row>
    <row r="19" spans="8:20" ht="51.75" customHeight="1">
      <c r="H19" s="294" t="s">
        <v>212</v>
      </c>
      <c r="I19" s="294"/>
      <c r="J19" s="294"/>
      <c r="K19" s="294"/>
      <c r="L19" s="294"/>
      <c r="M19" s="294"/>
      <c r="N19" s="294"/>
      <c r="O19" s="294"/>
      <c r="T19" s="17"/>
    </row>
    <row r="21" ht="12.75">
      <c r="S21" t="s">
        <v>208</v>
      </c>
    </row>
    <row r="22" spans="19:20" ht="12.75">
      <c r="S22" t="s">
        <v>209</v>
      </c>
      <c r="T22" s="287">
        <v>15</v>
      </c>
    </row>
    <row r="23" spans="19:20" ht="12.75">
      <c r="S23" t="s">
        <v>210</v>
      </c>
      <c r="T23" s="287">
        <v>15</v>
      </c>
    </row>
    <row r="24" spans="19:20" ht="12.75">
      <c r="S24" t="s">
        <v>211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zoomScalePageLayoutView="0" workbookViewId="0" topLeftCell="A1">
      <selection activeCell="B55" sqref="B55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214</v>
      </c>
    </row>
    <row r="2" ht="13.5" thickBot="1"/>
    <row r="3" spans="1:6" ht="13.5" thickBot="1">
      <c r="A3" s="6" t="s">
        <v>100</v>
      </c>
      <c r="B3" s="295" t="str">
        <f>'Discharge Calculator'!B3:F3</f>
        <v>Zone ID</v>
      </c>
      <c r="C3" s="295"/>
      <c r="D3" s="295"/>
      <c r="E3" s="295"/>
      <c r="F3" s="296"/>
    </row>
    <row r="4" spans="1:17" ht="13.5" thickBot="1">
      <c r="A4" s="150" t="s">
        <v>89</v>
      </c>
      <c r="B4" s="151"/>
      <c r="Q4" t="s">
        <v>164</v>
      </c>
    </row>
    <row r="5" ht="12.75">
      <c r="A5" t="s">
        <v>57</v>
      </c>
    </row>
    <row r="6" ht="13.5" thickBot="1"/>
    <row r="7" spans="1:4" ht="13.5" thickBot="1">
      <c r="A7" s="150" t="s">
        <v>188</v>
      </c>
      <c r="B7" s="8"/>
      <c r="C7" s="297" t="s">
        <v>0</v>
      </c>
      <c r="D7" s="298"/>
    </row>
    <row r="8" spans="1:9" ht="13.5" thickBot="1">
      <c r="A8" s="152" t="s">
        <v>91</v>
      </c>
      <c r="B8" s="182">
        <v>1</v>
      </c>
      <c r="C8" s="289" t="str">
        <f ca="1">OFFSET(Constants!A64,(0+$B$8),0,1,1)</f>
        <v>1, Mineral Fiber </v>
      </c>
      <c r="D8" s="290"/>
      <c r="E8" s="291"/>
      <c r="I8" t="s">
        <v>200</v>
      </c>
    </row>
    <row r="9" ht="13.5" thickBot="1">
      <c r="I9" t="s">
        <v>201</v>
      </c>
    </row>
    <row r="10" spans="1:9" ht="12.75">
      <c r="A10" s="9" t="s">
        <v>9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57</v>
      </c>
    </row>
    <row r="11" spans="1:7" ht="13.5" thickBot="1">
      <c r="A11" s="12" t="s">
        <v>10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11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110</v>
      </c>
    </row>
    <row r="13" spans="1:9" ht="12.75">
      <c r="A13" s="15" t="s">
        <v>92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215</v>
      </c>
    </row>
    <row r="14" spans="1:9" ht="12.75">
      <c r="A14" s="254" t="s">
        <v>17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54</v>
      </c>
    </row>
    <row r="15" spans="1:9" ht="12.75">
      <c r="A15" s="175" t="s">
        <v>27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215</v>
      </c>
    </row>
    <row r="16" spans="1:9" ht="13.5" thickBot="1">
      <c r="A16" s="69" t="s">
        <v>68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177</v>
      </c>
    </row>
    <row r="17" spans="1:9" ht="13.5" thickBot="1">
      <c r="A17" s="256" t="s">
        <v>216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174</v>
      </c>
    </row>
    <row r="18" spans="1:9" ht="13.5" thickBot="1">
      <c r="A18" s="260" t="s">
        <v>18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175</v>
      </c>
    </row>
    <row r="19" spans="1:9" ht="13.5" thickBot="1">
      <c r="A19" s="262" t="s">
        <v>162</v>
      </c>
      <c r="B19" s="261">
        <f>(D17+E17+F17)/3</f>
        <v>34.666666666666664</v>
      </c>
      <c r="I19" t="s">
        <v>176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="85" zoomScaleNormal="85" zoomScalePageLayoutView="0" workbookViewId="0" topLeftCell="A1">
      <selection activeCell="Q13" sqref="Q13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101</v>
      </c>
    </row>
    <row r="2" ht="15">
      <c r="A2" s="229" t="s">
        <v>102</v>
      </c>
    </row>
    <row r="3" ht="15">
      <c r="A3" s="229" t="s">
        <v>103</v>
      </c>
    </row>
    <row r="4" ht="18" customHeight="1" thickBot="1">
      <c r="A4" s="199"/>
    </row>
    <row r="5" spans="1:7" ht="13.5" thickBot="1">
      <c r="A5" s="255" t="s">
        <v>163</v>
      </c>
      <c r="B5" s="295" t="str">
        <f>'Discharge Calculator'!B3</f>
        <v>Zone ID</v>
      </c>
      <c r="C5" s="295"/>
      <c r="D5" s="295"/>
      <c r="E5" s="295"/>
      <c r="F5" s="295"/>
      <c r="G5" s="296"/>
    </row>
    <row r="6" spans="1:17" ht="12.75">
      <c r="A6" s="201" t="s">
        <v>9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138</v>
      </c>
    </row>
    <row r="7" spans="1:7" ht="13.5" thickBot="1">
      <c r="A7" s="205" t="s">
        <v>10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159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165</v>
      </c>
      <c r="Q8" s="200" t="s">
        <v>130</v>
      </c>
    </row>
    <row r="9" spans="1:17" ht="13.5" thickBot="1">
      <c r="A9" s="209" t="s">
        <v>107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202</v>
      </c>
      <c r="Q9" s="200" t="s">
        <v>106</v>
      </c>
    </row>
    <row r="10" ht="13.5" thickBot="1"/>
    <row r="11" spans="1:17" ht="13.5" thickBot="1">
      <c r="A11" s="210" t="s">
        <v>104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166</v>
      </c>
      <c r="Q11" s="200" t="s">
        <v>137</v>
      </c>
    </row>
    <row r="12" spans="1:17" ht="13.5" thickBot="1">
      <c r="A12" s="211" t="s">
        <v>105</v>
      </c>
      <c r="B12" s="197">
        <v>1</v>
      </c>
      <c r="C12" s="212"/>
      <c r="D12" s="212"/>
      <c r="E12" s="212"/>
      <c r="F12" s="212"/>
      <c r="G12" s="213"/>
      <c r="I12" s="200" t="s">
        <v>218</v>
      </c>
      <c r="Q12" s="54" t="s">
        <v>219</v>
      </c>
    </row>
    <row r="13" spans="1:17" ht="12.75">
      <c r="A13" s="214" t="s">
        <v>15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130</v>
      </c>
      <c r="Q13" s="200" t="s">
        <v>131</v>
      </c>
    </row>
    <row r="14" spans="1:17" ht="12.75">
      <c r="A14" s="218" t="s">
        <v>17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181</v>
      </c>
      <c r="Q14" s="200" t="s">
        <v>90</v>
      </c>
    </row>
    <row r="15" spans="1:17" ht="12.75">
      <c r="A15" s="219" t="s">
        <v>27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215</v>
      </c>
      <c r="Q15" s="200" t="s">
        <v>220</v>
      </c>
    </row>
    <row r="16" spans="1:17" ht="16.5" thickBot="1">
      <c r="A16" s="222" t="s">
        <v>108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167</v>
      </c>
      <c r="K16" s="227"/>
      <c r="L16" s="223"/>
      <c r="Q16" s="200" t="s">
        <v>132</v>
      </c>
    </row>
    <row r="17" spans="1:17" ht="16.5" thickBot="1">
      <c r="A17" s="269" t="s">
        <v>112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168</v>
      </c>
      <c r="K17" s="225"/>
      <c r="L17" s="223"/>
      <c r="Q17" s="224" t="s">
        <v>109</v>
      </c>
    </row>
    <row r="18" spans="1:17" ht="16.5" thickBot="1">
      <c r="A18" s="263" t="s">
        <v>18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178</v>
      </c>
      <c r="K18" s="225"/>
      <c r="L18" s="223"/>
      <c r="Q18" s="224" t="s">
        <v>133</v>
      </c>
    </row>
    <row r="19" spans="3:4" ht="13.5" thickBot="1">
      <c r="C19" s="228" t="s">
        <v>134</v>
      </c>
      <c r="D19" s="228" t="s">
        <v>135</v>
      </c>
    </row>
    <row r="20" spans="1:17" ht="13.5" thickBot="1">
      <c r="A20" s="263" t="s">
        <v>111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179</v>
      </c>
      <c r="Q20" s="200" t="s">
        <v>136</v>
      </c>
    </row>
    <row r="21" spans="1:17" ht="13.5" thickBot="1">
      <c r="A21" s="266" t="s">
        <v>156</v>
      </c>
      <c r="B21" s="264">
        <f>'DbA Calc'!C16</f>
        <v>43.80818796245633</v>
      </c>
      <c r="I21" s="200" t="s">
        <v>180</v>
      </c>
      <c r="Q21" s="200" t="s">
        <v>158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139</v>
      </c>
      <c r="B1" s="236"/>
      <c r="F1" s="237"/>
    </row>
    <row r="2" spans="1:7" ht="12.75">
      <c r="A2" s="238" t="s">
        <v>140</v>
      </c>
      <c r="B2" s="239"/>
      <c r="C2" s="240"/>
      <c r="G2" s="236" t="s">
        <v>141</v>
      </c>
    </row>
    <row r="3" spans="1:17" ht="12.75">
      <c r="A3" s="241" t="s">
        <v>142</v>
      </c>
      <c r="B3" s="241" t="s">
        <v>143</v>
      </c>
      <c r="C3" s="241" t="s">
        <v>144</v>
      </c>
      <c r="D3" s="241" t="s">
        <v>145</v>
      </c>
      <c r="E3" s="241" t="s">
        <v>146</v>
      </c>
      <c r="F3" s="242"/>
      <c r="G3" s="236" t="s">
        <v>147</v>
      </c>
      <c r="J3" s="242"/>
      <c r="K3"/>
      <c r="O3" s="243"/>
      <c r="P3" s="244"/>
      <c r="Q3" s="244"/>
    </row>
    <row r="4" spans="1:11" ht="12.75">
      <c r="A4" s="245" t="s">
        <v>148</v>
      </c>
      <c r="B4" s="245" t="s">
        <v>149</v>
      </c>
      <c r="C4" s="245" t="s">
        <v>150</v>
      </c>
      <c r="D4" s="245" t="s">
        <v>150</v>
      </c>
      <c r="E4" s="245" t="s">
        <v>148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157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157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143</v>
      </c>
      <c r="B15" s="246">
        <f>B30</f>
        <v>80.19615123554078</v>
      </c>
      <c r="C15" s="2" t="s">
        <v>151</v>
      </c>
      <c r="D15" s="2" t="s">
        <v>151</v>
      </c>
      <c r="E15" s="245" t="s">
        <v>143</v>
      </c>
      <c r="K15"/>
    </row>
    <row r="16" spans="1:17" ht="12.75">
      <c r="A16" s="245" t="s">
        <v>144</v>
      </c>
      <c r="B16" s="247" t="s">
        <v>151</v>
      </c>
      <c r="C16" s="248">
        <f>C30</f>
        <v>43.80818796245633</v>
      </c>
      <c r="D16" s="247" t="s">
        <v>151</v>
      </c>
      <c r="E16" s="245" t="s">
        <v>144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145</v>
      </c>
      <c r="B17" s="2" t="s">
        <v>151</v>
      </c>
      <c r="C17" s="2" t="s">
        <v>151</v>
      </c>
      <c r="D17" s="246">
        <f>D30</f>
        <v>77.83680569412026</v>
      </c>
      <c r="E17" s="245" t="s">
        <v>145</v>
      </c>
    </row>
    <row r="18" spans="1:5" ht="12.75">
      <c r="A18" s="245"/>
      <c r="E18" s="245"/>
    </row>
    <row r="19" spans="1:10" ht="12.75">
      <c r="A19" s="2" t="s">
        <v>152</v>
      </c>
      <c r="B19" s="2" t="s">
        <v>143</v>
      </c>
      <c r="C19" s="2" t="s">
        <v>144</v>
      </c>
      <c r="D19" s="2" t="s">
        <v>145</v>
      </c>
      <c r="E19" s="2" t="s">
        <v>153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157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157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154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154</v>
      </c>
      <c r="F30"/>
      <c r="G30"/>
      <c r="H30"/>
      <c r="I30"/>
      <c r="J30"/>
    </row>
    <row r="31" spans="1:5" ht="12.75">
      <c r="A31" s="2" t="s">
        <v>155</v>
      </c>
      <c r="B31" s="2" t="s">
        <v>143</v>
      </c>
      <c r="C31" s="2" t="s">
        <v>144</v>
      </c>
      <c r="D31" s="2" t="s">
        <v>145</v>
      </c>
      <c r="E31" s="2" t="s">
        <v>155</v>
      </c>
    </row>
  </sheetData>
  <sheetProtection sheet="1" objects="1" scenarios="1"/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zoomScalePageLayoutView="0" workbookViewId="0" topLeftCell="A65">
      <selection activeCell="C99" sqref="C99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223</v>
      </c>
    </row>
    <row r="5" spans="2:9" ht="13.5" thickBot="1">
      <c r="B5" s="24" t="s">
        <v>25</v>
      </c>
      <c r="I5" s="54" t="s">
        <v>26</v>
      </c>
    </row>
    <row r="6" spans="1:7" ht="15.75" thickBot="1">
      <c r="A6" s="139" t="s">
        <v>9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10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20</v>
      </c>
      <c r="B8" s="81"/>
      <c r="C8" s="82"/>
      <c r="D8" s="82"/>
      <c r="E8" s="82"/>
      <c r="F8" s="82"/>
      <c r="G8" s="83"/>
      <c r="I8" s="54" t="s">
        <v>24</v>
      </c>
      <c r="X8" s="84"/>
      <c r="Y8" s="84"/>
      <c r="Z8" s="84"/>
      <c r="AA8" s="84"/>
      <c r="AB8" s="84"/>
      <c r="AC8" s="85"/>
    </row>
    <row r="9" spans="1:29" ht="15">
      <c r="A9" s="86" t="s">
        <v>22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23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37</v>
      </c>
      <c r="B12" s="81"/>
      <c r="C12" s="81"/>
      <c r="D12" s="81"/>
      <c r="E12" s="81"/>
      <c r="F12" s="81"/>
      <c r="G12" s="92"/>
    </row>
    <row r="13" spans="1:9" ht="15.75" thickBot="1">
      <c r="A13" s="135" t="s">
        <v>28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33</v>
      </c>
    </row>
    <row r="14" spans="1:10" ht="15">
      <c r="A14" s="136" t="s">
        <v>30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34</v>
      </c>
      <c r="J14" s="78"/>
    </row>
    <row r="15" spans="1:28" ht="15">
      <c r="A15" s="48" t="s">
        <v>31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35</v>
      </c>
      <c r="J15" s="78"/>
      <c r="W15" s="95" t="s">
        <v>21</v>
      </c>
      <c r="X15" s="96"/>
      <c r="Y15" s="96"/>
      <c r="Z15" s="96"/>
      <c r="AA15" s="96"/>
      <c r="AB15" s="97"/>
    </row>
    <row r="16" spans="1:28" ht="15.75" thickBot="1">
      <c r="A16" s="51" t="s">
        <v>32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36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41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28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42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30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43</v>
      </c>
    </row>
    <row r="22" spans="1:10" ht="12.75">
      <c r="A22" s="38" t="s">
        <v>31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207</v>
      </c>
    </row>
    <row r="23" spans="1:7" ht="12.75">
      <c r="A23" s="38" t="s">
        <v>32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38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39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40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96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44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95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47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221</v>
      </c>
    </row>
    <row r="33" spans="1:9" ht="12.75">
      <c r="A33" s="114" t="s">
        <v>48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94</v>
      </c>
    </row>
    <row r="34" spans="1:7" ht="12.75">
      <c r="A34" s="114" t="s">
        <v>45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46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99</v>
      </c>
      <c r="B37" s="162" t="s">
        <v>77</v>
      </c>
      <c r="C37" s="92"/>
      <c r="D37" s="162" t="s">
        <v>79</v>
      </c>
      <c r="E37" s="92"/>
      <c r="F37" s="163" t="s">
        <v>81</v>
      </c>
      <c r="G37" s="164"/>
      <c r="H37" s="163" t="s">
        <v>82</v>
      </c>
      <c r="I37" s="164"/>
      <c r="K37" s="54" t="s">
        <v>97</v>
      </c>
    </row>
    <row r="38" spans="1:11" ht="15.75" thickBot="1">
      <c r="A38" s="171" t="s">
        <v>98</v>
      </c>
      <c r="B38" s="172" t="s">
        <v>71</v>
      </c>
      <c r="C38" s="173" t="s">
        <v>72</v>
      </c>
      <c r="D38" s="174" t="s">
        <v>71</v>
      </c>
      <c r="E38" s="173" t="s">
        <v>72</v>
      </c>
      <c r="F38" s="174" t="s">
        <v>71</v>
      </c>
      <c r="G38" s="173" t="s">
        <v>72</v>
      </c>
      <c r="H38" s="174" t="s">
        <v>71</v>
      </c>
      <c r="I38" s="173" t="s">
        <v>72</v>
      </c>
      <c r="K38" s="54" t="s">
        <v>222</v>
      </c>
    </row>
    <row r="39" spans="1:9" ht="15">
      <c r="A39" s="167">
        <v>125</v>
      </c>
      <c r="B39" s="168">
        <v>1</v>
      </c>
      <c r="C39" s="169" t="s">
        <v>73</v>
      </c>
      <c r="D39" s="170">
        <v>1</v>
      </c>
      <c r="E39" s="169" t="s">
        <v>73</v>
      </c>
      <c r="F39" s="170">
        <v>1</v>
      </c>
      <c r="G39" s="169" t="s">
        <v>73</v>
      </c>
      <c r="H39" s="170">
        <v>1</v>
      </c>
      <c r="I39" s="169" t="s">
        <v>73</v>
      </c>
    </row>
    <row r="40" spans="1:9" ht="15">
      <c r="A40" s="165">
        <v>250</v>
      </c>
      <c r="B40" s="160">
        <v>6</v>
      </c>
      <c r="C40" s="32" t="s">
        <v>74</v>
      </c>
      <c r="D40" s="31">
        <v>4</v>
      </c>
      <c r="E40" s="32" t="s">
        <v>74</v>
      </c>
      <c r="F40" s="31">
        <v>5</v>
      </c>
      <c r="G40" s="32" t="s">
        <v>74</v>
      </c>
      <c r="H40" s="31">
        <v>2</v>
      </c>
      <c r="I40" s="32" t="s">
        <v>74</v>
      </c>
    </row>
    <row r="41" spans="1:9" ht="15.75" thickBot="1">
      <c r="A41" s="165">
        <v>500</v>
      </c>
      <c r="B41" s="160">
        <v>11</v>
      </c>
      <c r="C41" s="32" t="s">
        <v>75</v>
      </c>
      <c r="D41" s="29">
        <v>7</v>
      </c>
      <c r="E41" s="30" t="s">
        <v>78</v>
      </c>
      <c r="F41" s="31">
        <v>8</v>
      </c>
      <c r="G41" s="32" t="s">
        <v>75</v>
      </c>
      <c r="H41" s="29">
        <v>3</v>
      </c>
      <c r="I41" s="30" t="s">
        <v>83</v>
      </c>
    </row>
    <row r="42" spans="1:7" ht="15.75" thickBot="1">
      <c r="A42" s="165">
        <v>1000</v>
      </c>
      <c r="B42" s="161">
        <v>10</v>
      </c>
      <c r="C42" s="30" t="s">
        <v>78</v>
      </c>
      <c r="F42" s="31">
        <v>4</v>
      </c>
      <c r="G42" s="32" t="s">
        <v>76</v>
      </c>
    </row>
    <row r="43" spans="1:7" ht="15.75" thickBot="1">
      <c r="A43" s="166">
        <v>2000</v>
      </c>
      <c r="F43" s="29">
        <v>3</v>
      </c>
      <c r="G43" s="30" t="s">
        <v>80</v>
      </c>
    </row>
    <row r="45" ht="13.5" thickBot="1"/>
    <row r="46" spans="1:9" ht="16.5" thickBot="1">
      <c r="A46" s="28" t="s">
        <v>49</v>
      </c>
      <c r="B46" s="104"/>
      <c r="C46" s="104"/>
      <c r="D46" s="104"/>
      <c r="E46" s="104"/>
      <c r="F46" s="104"/>
      <c r="G46" s="105"/>
      <c r="I46" s="54" t="s">
        <v>50</v>
      </c>
    </row>
    <row r="47" spans="1:7" ht="13.5" thickBot="1">
      <c r="A47" s="106" t="s">
        <v>44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47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48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45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46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2</v>
      </c>
      <c r="D54" s="121"/>
      <c r="E54" s="121"/>
      <c r="F54" s="121"/>
      <c r="G54" s="121"/>
      <c r="H54" s="121"/>
      <c r="I54" s="101" t="s">
        <v>57</v>
      </c>
    </row>
    <row r="55" spans="2:8" ht="16.5">
      <c r="B55" s="120" t="s">
        <v>187</v>
      </c>
      <c r="C55" s="74">
        <v>1127</v>
      </c>
      <c r="D55" s="275" t="s">
        <v>182</v>
      </c>
      <c r="E55" s="121"/>
      <c r="F55" s="121"/>
      <c r="G55" s="121"/>
      <c r="H55" s="121"/>
    </row>
    <row r="56" spans="2:10" ht="20.25" thickBot="1">
      <c r="B56" s="51" t="s">
        <v>84</v>
      </c>
      <c r="C56" s="37">
        <v>3.14159</v>
      </c>
      <c r="D56" s="121" t="s">
        <v>84</v>
      </c>
      <c r="E56" s="121"/>
      <c r="F56" s="121"/>
      <c r="G56" s="121"/>
      <c r="H56" s="121"/>
      <c r="J56" s="78" t="s">
        <v>204</v>
      </c>
    </row>
    <row r="57" spans="2:10" ht="19.5">
      <c r="B57" s="276" t="s">
        <v>185</v>
      </c>
      <c r="C57" s="129">
        <v>0.7</v>
      </c>
      <c r="D57" s="78" t="s">
        <v>206</v>
      </c>
      <c r="E57" s="121"/>
      <c r="F57" s="121"/>
      <c r="G57" s="121"/>
      <c r="H57" s="121"/>
      <c r="J57" s="122" t="s">
        <v>56</v>
      </c>
    </row>
    <row r="58" spans="2:10" ht="20.25" thickBot="1">
      <c r="B58" s="277" t="s">
        <v>186</v>
      </c>
      <c r="C58" s="37">
        <v>2</v>
      </c>
      <c r="D58" s="78" t="s">
        <v>205</v>
      </c>
      <c r="E58" s="121"/>
      <c r="F58" s="121"/>
      <c r="G58" s="121"/>
      <c r="H58" s="121"/>
      <c r="J58" s="78" t="s">
        <v>183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229</v>
      </c>
      <c r="N62" s="54">
        <f>C57*C55</f>
        <v>788.9</v>
      </c>
    </row>
    <row r="63" spans="1:14" ht="16.5" thickBot="1">
      <c r="A63" s="79" t="s">
        <v>85</v>
      </c>
      <c r="B63" s="123"/>
      <c r="C63" s="104"/>
      <c r="D63" s="104"/>
      <c r="E63" s="104"/>
      <c r="F63" s="104"/>
      <c r="G63" s="105"/>
      <c r="H63" s="55"/>
      <c r="I63" s="54" t="s">
        <v>88</v>
      </c>
      <c r="N63" s="54">
        <f>C56*125*10/12</f>
        <v>327.2489583333333</v>
      </c>
    </row>
    <row r="64" spans="1:14" ht="13.5" thickBot="1">
      <c r="A64" s="34" t="s">
        <v>58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189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190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191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192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193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194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195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196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197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198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199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59</v>
      </c>
      <c r="B82" s="127"/>
      <c r="C82" s="54"/>
      <c r="D82" s="54"/>
      <c r="E82" s="54"/>
      <c r="F82" s="54"/>
      <c r="G82" s="54"/>
      <c r="I82" s="149" t="s">
        <v>87</v>
      </c>
      <c r="K82" s="101"/>
    </row>
    <row r="83" spans="1:11" ht="15">
      <c r="A83" s="128" t="s">
        <v>60</v>
      </c>
      <c r="B83" s="129">
        <v>10</v>
      </c>
      <c r="C83" s="54"/>
      <c r="D83" s="54"/>
      <c r="E83" s="54"/>
      <c r="F83" s="54"/>
      <c r="G83" s="54"/>
      <c r="I83" s="103" t="s">
        <v>86</v>
      </c>
      <c r="J83" s="102"/>
      <c r="K83" s="101"/>
    </row>
    <row r="84" spans="1:11" ht="15">
      <c r="A84" s="130" t="s">
        <v>61</v>
      </c>
      <c r="B84" s="50">
        <v>5</v>
      </c>
      <c r="E84" s="54"/>
      <c r="I84" s="102"/>
      <c r="J84" s="102"/>
      <c r="K84" s="101"/>
    </row>
    <row r="85" spans="1:13" ht="15">
      <c r="A85" s="130" t="s">
        <v>62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29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27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93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19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230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K5" sqref="K5"/>
    </sheetView>
  </sheetViews>
  <sheetFormatPr defaultColWidth="9.140625" defaultRowHeight="12.75"/>
  <sheetData>
    <row r="1" spans="1:6" ht="12.75">
      <c r="A1" t="s">
        <v>113</v>
      </c>
      <c r="F1" t="s">
        <v>114</v>
      </c>
    </row>
    <row r="2" spans="1:6" ht="12.75">
      <c r="A2" t="s">
        <v>115</v>
      </c>
      <c r="F2" t="s">
        <v>57</v>
      </c>
    </row>
    <row r="3" spans="1:6" ht="12.75">
      <c r="A3" t="s">
        <v>116</v>
      </c>
      <c r="B3" t="s">
        <v>57</v>
      </c>
      <c r="F3" t="s">
        <v>117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118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119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120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121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122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123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124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125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126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127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128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129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Le Gendre, Adanna N.</cp:lastModifiedBy>
  <cp:lastPrinted>2003-11-05T20:05:25Z</cp:lastPrinted>
  <dcterms:created xsi:type="dcterms:W3CDTF">1999-08-01T14:07:13Z</dcterms:created>
  <dcterms:modified xsi:type="dcterms:W3CDTF">2022-09-09T16:56:12Z</dcterms:modified>
  <cp:category/>
  <cp:version/>
  <cp:contentType/>
  <cp:contentStatus/>
</cp:coreProperties>
</file>